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mulador Dinâmico" sheetId="1" state="visible" r:id="rId1"/>
    <sheet name="Comparativo de Ban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kr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33333"/>
      <sz val="11"/>
    </font>
    <font>
      <name val="Calibri"/>
      <b val="1"/>
      <sz val="11"/>
    </font>
    <font>
      <name val="Calibri"/>
      <i val="1"/>
      <color rgb="00666666"/>
      <sz val="9"/>
    </font>
    <font>
      <name val="Calibri"/>
      <b val="1"/>
      <color rgb="00FFFFFF"/>
      <sz val="10"/>
    </font>
    <font>
      <name val="Calibri"/>
      <sz val="11"/>
    </font>
    <font>
      <name val="Calibri"/>
      <b val="1"/>
      <color rgb="001B365D"/>
      <sz val="10"/>
    </font>
    <font>
      <name val="Calibri"/>
      <color rgb="000000FF"/>
      <sz val="10"/>
      <u val="single"/>
    </font>
  </fonts>
  <fills count="9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5F7FA"/>
        <bgColor rgb="00F5F7FA"/>
      </patternFill>
    </fill>
    <fill>
      <patternFill patternType="solid">
        <fgColor rgb="00244061"/>
        <bgColor rgb="00244061"/>
      </patternFill>
    </fill>
    <fill>
      <patternFill patternType="solid">
        <fgColor rgb="00FFF9C4"/>
        <bgColor rgb="00FFF9C4"/>
      </patternFill>
    </fill>
    <fill>
      <patternFill patternType="solid">
        <fgColor rgb="00E8F5E9"/>
        <bgColor rgb="00E8F5E9"/>
      </patternFill>
    </fill>
    <fill>
      <patternFill patternType="solid">
        <fgColor rgb="00FFF3E0"/>
        <bgColor rgb="00FFF3E0"/>
      </patternFill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pivotButton="0" quotePrefix="0" xfId="0"/>
    <xf numFmtId="164" fontId="3" fillId="0" borderId="1" applyAlignment="1" pivotButton="0" quotePrefix="0" xfId="0">
      <alignment horizontal="right"/>
    </xf>
    <xf numFmtId="0" fontId="4" fillId="0" borderId="0" pivotButton="0" quotePrefix="0" xfId="0"/>
    <xf numFmtId="10" fontId="3" fillId="0" borderId="1" applyAlignment="1" pivotButton="0" quotePrefix="0" xfId="0">
      <alignment horizontal="right"/>
    </xf>
    <xf numFmtId="49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0" fontId="5" fillId="4" borderId="0" applyAlignment="1" pivotButton="0" quotePrefix="0" xfId="0">
      <alignment horizontal="center" vertical="center"/>
    </xf>
    <xf numFmtId="0" fontId="3" fillId="5" borderId="1" pivotButton="0" quotePrefix="0" xfId="0"/>
    <xf numFmtId="10" fontId="3" fillId="5" borderId="1" applyAlignment="1" pivotButton="0" quotePrefix="0" xfId="0">
      <alignment horizontal="right"/>
    </xf>
    <xf numFmtId="0" fontId="6" fillId="0" borderId="1" pivotButton="0" quotePrefix="0" xfId="0"/>
    <xf numFmtId="164" fontId="6" fillId="0" borderId="1" applyAlignment="1" pivotButton="0" quotePrefix="0" xfId="0">
      <alignment horizontal="right"/>
    </xf>
    <xf numFmtId="0" fontId="3" fillId="6" borderId="1" pivotButton="0" quotePrefix="0" xfId="0"/>
    <xf numFmtId="164" fontId="3" fillId="6" borderId="1" applyAlignment="1" pivotButton="0" quotePrefix="0" xfId="0">
      <alignment horizontal="right"/>
    </xf>
    <xf numFmtId="0" fontId="5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0" fontId="0" fillId="0" borderId="1" applyAlignment="1" pivotButton="0" quotePrefix="0" xfId="0">
      <alignment horizontal="center"/>
    </xf>
    <xf numFmtId="164" fontId="0" fillId="0" borderId="1" pivotButton="0" quotePrefix="0" xfId="0"/>
    <xf numFmtId="10" fontId="3" fillId="6" borderId="1" applyAlignment="1" pivotButton="0" quotePrefix="0" xfId="0">
      <alignment horizontal="center"/>
    </xf>
    <xf numFmtId="164" fontId="3" fillId="6" borderId="1" pivotButton="0" quotePrefix="0" xfId="0"/>
    <xf numFmtId="10" fontId="3" fillId="5" borderId="1" applyAlignment="1" pivotButton="0" quotePrefix="0" xfId="0">
      <alignment horizontal="center"/>
    </xf>
    <xf numFmtId="164" fontId="3" fillId="5" borderId="1" pivotButton="0" quotePrefix="0" xfId="0"/>
    <xf numFmtId="10" fontId="3" fillId="3" borderId="1" applyAlignment="1" pivotButton="0" quotePrefix="0" xfId="0">
      <alignment horizontal="center"/>
    </xf>
    <xf numFmtId="164" fontId="3" fillId="3" borderId="1" pivotButton="0" quotePrefix="0" xfId="0"/>
    <xf numFmtId="0" fontId="7" fillId="7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8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7" borderId="1" pivotButton="0" quotePrefix="0" xfId="0"/>
    <xf numFmtId="0" fontId="3" fillId="6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b.se/privat/bolan" TargetMode="External" Id="rId1" /><Relationship Type="http://schemas.openxmlformats.org/officeDocument/2006/relationships/hyperlink" Target="https://www.nordea.se/privat/produkter/bolan/flytta-bolan-till-oss.html" TargetMode="External" Id="rId2" /><Relationship Type="http://schemas.openxmlformats.org/officeDocument/2006/relationships/hyperlink" Target="https://www.landshypotek.se/lana-till-bostad/flytta-bolan/" TargetMode="External" Id="rId3" /><Relationship Type="http://schemas.openxmlformats.org/officeDocument/2006/relationships/hyperlink" Target="https://www.sbab.se/1/privat/lana/bolan/flytta_bolan.html" TargetMode="External" Id="rId4" /><Relationship Type="http://schemas.openxmlformats.org/officeDocument/2006/relationships/hyperlink" Target="https://danskebank.se/privat/produkter/bolan/flytta-bolan" TargetMode="External" Id="rId5" /><Relationship Type="http://schemas.openxmlformats.org/officeDocument/2006/relationships/hyperlink" Target="https://www.skandia.se/lana/bolan/flytta-bolan/" TargetMode="External" Id="rId6" /><Relationship Type="http://schemas.openxmlformats.org/officeDocument/2006/relationships/hyperlink" Target="https://stabelo.se/flytta-bolan/" TargetMode="External" Id="rId7" /><Relationship Type="http://schemas.openxmlformats.org/officeDocument/2006/relationships/hyperlink" Target="https://ikanobank.se/bolan/flytta-bolan" TargetMode="External" Id="rId8" /><Relationship Type="http://schemas.openxmlformats.org/officeDocument/2006/relationships/hyperlink" Target="https://www.lansforsakringar.se/stockholm/privat/bank/bolan/flytta-bolan/" TargetMode="External" Id="rId9" /><Relationship Type="http://schemas.openxmlformats.org/officeDocument/2006/relationships/hyperlink" Target="https://www.swedbank.se/privat/boende-och-bolan/flytta-ditt-bolan-till-oss.html" TargetMode="External" Id="rId10" /><Relationship Type="http://schemas.openxmlformats.org/officeDocument/2006/relationships/hyperlink" Target="https://www.handelsbanken.se/sv/privat/bolan/flytta-bolan" TargetMode="External" Id="rId11" /><Relationship Type="http://schemas.openxmlformats.org/officeDocument/2006/relationships/hyperlink" Target="https://www.icabanken.se/lana/bolan/flytta-bolan/" TargetMode="External" Id="rId12" /><Relationship Type="http://schemas.openxmlformats.org/officeDocument/2006/relationships/hyperlink" Target="https://hypoteket.com/ansok" TargetMode="External" Id="rId13" /><Relationship Type="http://schemas.openxmlformats.org/officeDocument/2006/relationships/hyperlink" Target="https://www.avanza.se/lana/bolan.html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42"/>
  <sheetViews>
    <sheetView showGridLines="1" workbookViewId="0">
      <selection activeCell="A1" sqref="A1"/>
    </sheetView>
  </sheetViews>
  <sheetFormatPr baseColWidth="8" defaultRowHeight="15"/>
  <cols>
    <col width="38" customWidth="1" min="2" max="2"/>
    <col width="20" customWidth="1" min="3" max="3"/>
    <col width="18" customWidth="1" min="4" max="4"/>
    <col width="18" customWidth="1" min="5" max="5"/>
    <col width="18" customWidth="1" min="6" max="6"/>
    <col width="20" customWidth="1" min="7" max="7"/>
    <col width="24" customWidth="1" min="8" max="8"/>
  </cols>
  <sheetData>
    <row r="2" ht="40" customHeight="1">
      <c r="B2" s="1" t="inlineStr">
        <is>
          <t>SIMULADOR DE REFINANCIAMENTO DE BOLÅN (SUÉCIA)</t>
        </is>
      </c>
    </row>
    <row r="4">
      <c r="B4" s="2" t="inlineStr">
        <is>
          <t>DADOS BÁSICOS DO EMPRÉSTIMO DO CASAL</t>
        </is>
      </c>
    </row>
    <row r="5">
      <c r="B5" s="3" t="inlineStr">
        <is>
          <t>Saldo Devedor Atual (kr):</t>
        </is>
      </c>
      <c r="C5" s="4" t="n">
        <v>1958530</v>
      </c>
      <c r="D5" s="5" t="inlineStr">
        <is>
          <t>Saldo atual em aberto (Out/2026)</t>
        </is>
      </c>
    </row>
    <row r="6">
      <c r="B6" s="3" t="inlineStr">
        <is>
          <t>Amortização Mensal Fixa (kr):</t>
        </is>
      </c>
      <c r="C6" s="4" t="n">
        <v>3542</v>
      </c>
      <c r="D6" s="5" t="inlineStr">
        <is>
          <t>Amortering obrigatória (Rak amortering)</t>
        </is>
      </c>
    </row>
    <row r="7">
      <c r="B7" s="3" t="inlineStr">
        <is>
          <t>Taxa Atual Nordea (expirando):</t>
        </is>
      </c>
      <c r="C7" s="6" t="n">
        <v>0.0293</v>
      </c>
      <c r="D7" s="5" t="inlineStr">
        <is>
          <t>Taxa contratada que vence em 26/11/2026</t>
        </is>
      </c>
    </row>
    <row r="8">
      <c r="B8" s="3" t="inlineStr">
        <is>
          <t>Oferta Renovação Nordea (3M):</t>
        </is>
      </c>
      <c r="C8" s="6" t="n">
        <v>0.0279</v>
      </c>
      <c r="D8" s="5" t="inlineStr">
        <is>
          <t>Oferta de Balen Taha (desconto 1,15%)</t>
        </is>
      </c>
    </row>
    <row r="9">
      <c r="B9" s="3" t="inlineStr">
        <is>
          <t>Data de Vencimento Sem Multa:</t>
        </is>
      </c>
      <c r="C9" s="7" t="inlineStr">
        <is>
          <t>2026-11-26</t>
        </is>
      </c>
      <c r="D9" s="5" t="inlineStr">
        <is>
          <t>Data exata para liquidar com R$ 0 de multa</t>
        </is>
      </c>
    </row>
    <row r="10">
      <c r="B10" s="3" t="inlineStr">
        <is>
          <t>Dedução Fiscal (Ränteavdrag):</t>
        </is>
      </c>
      <c r="C10" s="8" t="n">
        <v>0.3</v>
      </c>
      <c r="D10" s="5" t="inlineStr">
        <is>
          <t>30% de devolução fiscal sobre juros pagos</t>
        </is>
      </c>
    </row>
    <row r="12" ht="25" customHeight="1">
      <c r="B12" s="9" t="inlineStr">
        <is>
          <t>CALCULADORA INTERATIVA: TESTE QUALQUER TAXA DE JUROS AQUI</t>
        </is>
      </c>
    </row>
    <row r="13">
      <c r="B13" s="10" t="inlineStr">
        <is>
          <t>DIGITE A TAXA DE JUROS ANUAL (%):</t>
        </is>
      </c>
      <c r="C13" s="11" t="n">
        <v>0.026</v>
      </c>
      <c r="D13" s="5" t="inlineStr">
        <is>
          <t>Digite a taxa aqui (ex: 2,60% do SEB ou 3,08%)</t>
        </is>
      </c>
    </row>
    <row r="14">
      <c r="B14" s="12" t="inlineStr">
        <is>
          <t>Juros Mensais Brutos:</t>
        </is>
      </c>
      <c r="C14" s="13">
        <f>C5*C13/12</f>
        <v/>
      </c>
      <c r="D14" s="5" t="inlineStr">
        <is>
          <t>Saldo * Taxa / 12</t>
        </is>
      </c>
    </row>
    <row r="15">
      <c r="B15" s="12" t="inlineStr">
        <is>
          <t>Dedução Fiscal (Ränteavdrag 30%):</t>
        </is>
      </c>
      <c r="C15" s="13">
        <f>C14*C10</f>
        <v/>
      </c>
      <c r="D15" s="5" t="inlineStr">
        <is>
          <t>30% que volta no imposto do casal (Skatteverket)</t>
        </is>
      </c>
    </row>
    <row r="16">
      <c r="B16" s="12" t="inlineStr">
        <is>
          <t>Juros Mensais Líquidos:</t>
        </is>
      </c>
      <c r="C16" s="13">
        <f>C14-C15</f>
        <v/>
      </c>
      <c r="D16" s="5" t="inlineStr">
        <is>
          <t>Custo real dos juros após o imposto</t>
        </is>
      </c>
    </row>
    <row r="17">
      <c r="B17" s="12" t="inlineStr">
        <is>
          <t>Amortização Mensal Fixa:</t>
        </is>
      </c>
      <c r="C17" s="13">
        <f>C6</f>
        <v/>
      </c>
      <c r="D17" s="5" t="inlineStr">
        <is>
          <t>Amortização que abate a dívida (fica com você)</t>
        </is>
      </c>
    </row>
    <row r="18">
      <c r="B18" s="14" t="inlineStr">
        <is>
          <t>PRESTAÇÃO MENSAL BRUTA (Sai da Conta):</t>
        </is>
      </c>
      <c r="C18" s="15">
        <f>C14+C17</f>
        <v/>
      </c>
      <c r="D18" s="5" t="inlineStr">
        <is>
          <t>VALOR DEBITADO NO BANCO NO DIA 27</t>
        </is>
      </c>
    </row>
    <row r="19">
      <c r="B19" s="14" t="inlineStr">
        <is>
          <t>PRESTAÇÃO MENSAL LÍQUIDA (Custo Real):</t>
        </is>
      </c>
      <c r="C19" s="15">
        <f>C16+C17</f>
        <v/>
      </c>
      <c r="D19" s="5" t="inlineStr">
        <is>
          <t>CUSTO REAL FINAL CONSIDERANDO O RETORNO FISCAL</t>
        </is>
      </c>
    </row>
    <row r="20">
      <c r="B20" s="12" t="inlineStr">
        <is>
          <t>Economia Mensal Bruta vs Nordea (2,79%):</t>
        </is>
      </c>
      <c r="C20" s="13">
        <f>(C5*C8/12+C6)-C18</f>
        <v/>
      </c>
      <c r="D20" s="5" t="inlineStr">
        <is>
          <t>Diferença mensal comparada à oferta do Nordea</t>
        </is>
      </c>
    </row>
    <row r="21">
      <c r="B21" s="14" t="inlineStr">
        <is>
          <t>Economia Anual Bruta no Bolso:</t>
        </is>
      </c>
      <c r="C21" s="15">
        <f>C20*12</f>
        <v/>
      </c>
      <c r="D21" s="5" t="inlineStr">
        <is>
          <t>Economia total no ano!</t>
        </is>
      </c>
    </row>
    <row r="23" ht="25" customHeight="1">
      <c r="B23" s="16" t="inlineStr">
        <is>
          <t>TABELA DE CENÁRIOS COMPARATIVOS DE TAXAS DE MERCADO</t>
        </is>
      </c>
    </row>
    <row r="24">
      <c r="B24" s="17" t="inlineStr">
        <is>
          <t>Taxa Anual</t>
        </is>
      </c>
      <c r="C24" s="17" t="inlineStr">
        <is>
          <t>Juros Mês Bruto</t>
        </is>
      </c>
      <c r="D24" s="17" t="inlineStr">
        <is>
          <t>Amortização</t>
        </is>
      </c>
      <c r="E24" s="17" t="inlineStr">
        <is>
          <t>Prestação Bruta (Débito)</t>
        </is>
      </c>
      <c r="F24" s="17" t="inlineStr">
        <is>
          <t>Ränteavdrag (30%)</t>
        </is>
      </c>
      <c r="G24" s="17" t="inlineStr">
        <is>
          <t>Prestação Líquida (Real)</t>
        </is>
      </c>
      <c r="H24" s="17" t="inlineStr">
        <is>
          <t>Economia Anual Bruta</t>
        </is>
      </c>
    </row>
    <row r="25">
      <c r="B25" s="18" t="n">
        <v>0.024</v>
      </c>
      <c r="C25" s="19">
        <f>$C$5*B25/12</f>
        <v/>
      </c>
      <c r="D25" s="19">
        <f>$C$6</f>
        <v/>
      </c>
      <c r="E25" s="19">
        <f>C25+D25</f>
        <v/>
      </c>
      <c r="F25" s="19">
        <f>C25*$C$10</f>
        <v/>
      </c>
      <c r="G25" s="19">
        <f>E25-F25</f>
        <v/>
      </c>
      <c r="H25" s="19">
        <f>($C$5*$C$8 - $C$5*B25)</f>
        <v/>
      </c>
    </row>
    <row r="26">
      <c r="B26" s="18" t="n">
        <v>0.025</v>
      </c>
      <c r="C26" s="19">
        <f>$C$5*B26/12</f>
        <v/>
      </c>
      <c r="D26" s="19">
        <f>$C$6</f>
        <v/>
      </c>
      <c r="E26" s="19">
        <f>C26+D26</f>
        <v/>
      </c>
      <c r="F26" s="19">
        <f>C26*$C$10</f>
        <v/>
      </c>
      <c r="G26" s="19">
        <f>E26-F26</f>
        <v/>
      </c>
      <c r="H26" s="19">
        <f>($C$5*$C$8 - $C$5*B26)</f>
        <v/>
      </c>
    </row>
    <row r="27">
      <c r="B27" s="20" t="n">
        <v>0.0259</v>
      </c>
      <c r="C27" s="21">
        <f>$C$5*B27/12</f>
        <v/>
      </c>
      <c r="D27" s="21">
        <f>$C$6</f>
        <v/>
      </c>
      <c r="E27" s="21">
        <f>C27+D27</f>
        <v/>
      </c>
      <c r="F27" s="21">
        <f>C27*$C$10</f>
        <v/>
      </c>
      <c r="G27" s="21">
        <f>E27-F27</f>
        <v/>
      </c>
      <c r="H27" s="21">
        <f>($C$5*$C$8 - $C$5*B27)</f>
        <v/>
      </c>
    </row>
    <row r="28">
      <c r="B28" s="20" t="n">
        <v>0.026</v>
      </c>
      <c r="C28" s="21">
        <f>$C$5*B28/12</f>
        <v/>
      </c>
      <c r="D28" s="21">
        <f>$C$6</f>
        <v/>
      </c>
      <c r="E28" s="21">
        <f>C28+D28</f>
        <v/>
      </c>
      <c r="F28" s="21">
        <f>C28*$C$10</f>
        <v/>
      </c>
      <c r="G28" s="21">
        <f>E28-F28</f>
        <v/>
      </c>
      <c r="H28" s="21">
        <f>($C$5*$C$8 - $C$5*B28)</f>
        <v/>
      </c>
    </row>
    <row r="29">
      <c r="B29" s="18" t="n">
        <v>0.0265</v>
      </c>
      <c r="C29" s="19">
        <f>$C$5*B29/12</f>
        <v/>
      </c>
      <c r="D29" s="19">
        <f>$C$6</f>
        <v/>
      </c>
      <c r="E29" s="19">
        <f>C29+D29</f>
        <v/>
      </c>
      <c r="F29" s="19">
        <f>C29*$C$10</f>
        <v/>
      </c>
      <c r="G29" s="19">
        <f>E29-F29</f>
        <v/>
      </c>
      <c r="H29" s="19">
        <f>($C$5*$C$8 - $C$5*B29)</f>
        <v/>
      </c>
    </row>
    <row r="30">
      <c r="B30" s="18" t="n">
        <v>0.027</v>
      </c>
      <c r="C30" s="19">
        <f>$C$5*B30/12</f>
        <v/>
      </c>
      <c r="D30" s="19">
        <f>$C$6</f>
        <v/>
      </c>
      <c r="E30" s="19">
        <f>C30+D30</f>
        <v/>
      </c>
      <c r="F30" s="19">
        <f>C30*$C$10</f>
        <v/>
      </c>
      <c r="G30" s="19">
        <f>E30-F30</f>
        <v/>
      </c>
      <c r="H30" s="19">
        <f>($C$5*$C$8 - $C$5*B30)</f>
        <v/>
      </c>
    </row>
    <row r="31">
      <c r="B31" s="18" t="n">
        <v>0.0273</v>
      </c>
      <c r="C31" s="19">
        <f>$C$5*B31/12</f>
        <v/>
      </c>
      <c r="D31" s="19">
        <f>$C$6</f>
        <v/>
      </c>
      <c r="E31" s="19">
        <f>C31+D31</f>
        <v/>
      </c>
      <c r="F31" s="19">
        <f>C31*$C$10</f>
        <v/>
      </c>
      <c r="G31" s="19">
        <f>E31-F31</f>
        <v/>
      </c>
      <c r="H31" s="19">
        <f>($C$5*$C$8 - $C$5*B31)</f>
        <v/>
      </c>
    </row>
    <row r="32">
      <c r="B32" s="22" t="n">
        <v>0.0279</v>
      </c>
      <c r="C32" s="23">
        <f>$C$5*B32/12</f>
        <v/>
      </c>
      <c r="D32" s="23">
        <f>$C$6</f>
        <v/>
      </c>
      <c r="E32" s="23">
        <f>C32+D32</f>
        <v/>
      </c>
      <c r="F32" s="23">
        <f>C32*$C$10</f>
        <v/>
      </c>
      <c r="G32" s="23">
        <f>E32-F32</f>
        <v/>
      </c>
      <c r="H32" s="23">
        <f>($C$5*$C$8 - $C$5*B32)</f>
        <v/>
      </c>
    </row>
    <row r="33">
      <c r="B33" s="18" t="n">
        <v>0.0293</v>
      </c>
      <c r="C33" s="19">
        <f>$C$5*B33/12</f>
        <v/>
      </c>
      <c r="D33" s="19">
        <f>$C$6</f>
        <v/>
      </c>
      <c r="E33" s="19">
        <f>C33+D33</f>
        <v/>
      </c>
      <c r="F33" s="19">
        <f>C33*$C$10</f>
        <v/>
      </c>
      <c r="G33" s="19">
        <f>E33-F33</f>
        <v/>
      </c>
      <c r="H33" s="19">
        <f>($C$5*$C$8 - $C$5*B33)</f>
        <v/>
      </c>
    </row>
    <row r="34">
      <c r="B34" s="24" t="n">
        <v>0.0308</v>
      </c>
      <c r="C34" s="25">
        <f>$C$5*B34/12</f>
        <v/>
      </c>
      <c r="D34" s="25">
        <f>$C$6</f>
        <v/>
      </c>
      <c r="E34" s="25">
        <f>C34+D34</f>
        <v/>
      </c>
      <c r="F34" s="25">
        <f>C34*$C$10</f>
        <v/>
      </c>
      <c r="G34" s="25">
        <f>E34-F34</f>
        <v/>
      </c>
      <c r="H34" s="25">
        <f>($C$5*$C$8 - $C$5*B34)</f>
        <v/>
      </c>
    </row>
    <row r="35">
      <c r="B35" s="18" t="n">
        <v>0.0349</v>
      </c>
      <c r="C35" s="19">
        <f>$C$5*B35/12</f>
        <v/>
      </c>
      <c r="D35" s="19">
        <f>$C$6</f>
        <v/>
      </c>
      <c r="E35" s="19">
        <f>C35+D35</f>
        <v/>
      </c>
      <c r="F35" s="19">
        <f>C35*$C$10</f>
        <v/>
      </c>
      <c r="G35" s="19">
        <f>E35-F35</f>
        <v/>
      </c>
      <c r="H35" s="19">
        <f>($C$5*$C$8 - $C$5*B35)</f>
        <v/>
      </c>
    </row>
    <row r="36">
      <c r="B36" s="18" t="n">
        <v>0.0369</v>
      </c>
      <c r="C36" s="19">
        <f>$C$5*B36/12</f>
        <v/>
      </c>
      <c r="D36" s="19">
        <f>$C$6</f>
        <v/>
      </c>
      <c r="E36" s="19">
        <f>C36+D36</f>
        <v/>
      </c>
      <c r="F36" s="19">
        <f>C36*$C$10</f>
        <v/>
      </c>
      <c r="G36" s="19">
        <f>E36-F36</f>
        <v/>
      </c>
      <c r="H36" s="19">
        <f>($C$5*$C$8 - $C$5*B36)</f>
        <v/>
      </c>
    </row>
    <row r="39" ht="24" customHeight="1">
      <c r="B39" s="26" t="inlineStr">
        <is>
          <t>ENTENDA A DIFERENÇA: PRESTAÇÃO BRUTA (DÉBITO EM CONTA) VS CUSTO LÍQUIDO (-30% IMPOSTO)</t>
        </is>
      </c>
    </row>
    <row r="40">
      <c r="B40" s="27" t="inlineStr">
        <is>
          <t>• PRESTAÇÃO BRUTA: É o valor exato que o banco debita da sua conta todo mês (Amortização 3.542 kr + Juros Brutos).
• CUSTO REAL LÍQUIDO (Ränteavdrag): Na Suécia, a agência tributária (Skatteverket) permite deduzir 30% de todos os juros pagos do seu imposto de renda anual.
Ou seja, a cada 1.000 kr pagos de juros, 300 kr voltam para você. O 'Custo Líquido' mostra o impacto real final no bolso do casal!
DICA (Jämkning): Se quiserem que esses 30% voltem mês a mês no salário (em vez de esperar abril), basta solicitar 'Jämkning' no site do Skatteverket.</t>
        </is>
      </c>
    </row>
    <row r="41"/>
    <row r="42"/>
  </sheetData>
  <mergeCells count="21">
    <mergeCell ref="D13:F13"/>
    <mergeCell ref="B40:H42"/>
    <mergeCell ref="D17:F17"/>
    <mergeCell ref="D7:F7"/>
    <mergeCell ref="D16:F16"/>
    <mergeCell ref="B12:F12"/>
    <mergeCell ref="B4:E4"/>
    <mergeCell ref="B2:I2"/>
    <mergeCell ref="D18:F18"/>
    <mergeCell ref="D9:F9"/>
    <mergeCell ref="D8:F8"/>
    <mergeCell ref="D15:F15"/>
    <mergeCell ref="D14:F14"/>
    <mergeCell ref="D5:F5"/>
    <mergeCell ref="B39:H39"/>
    <mergeCell ref="D20:F20"/>
    <mergeCell ref="B23:H23"/>
    <mergeCell ref="D10:F10"/>
    <mergeCell ref="D19:F19"/>
    <mergeCell ref="D21:F21"/>
    <mergeCell ref="D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18" customWidth="1" min="3" max="3"/>
    <col width="18" customWidth="1" min="4" max="4"/>
    <col width="20" customWidth="1" min="5" max="5"/>
    <col width="18" customWidth="1" min="6" max="6"/>
    <col width="20" customWidth="1" min="7" max="7"/>
    <col width="18" customWidth="1" min="8" max="8"/>
    <col width="20" customWidth="1" min="9" max="9"/>
    <col width="18" customWidth="1" min="10" max="10"/>
    <col width="20" customWidth="1" min="11" max="11"/>
    <col width="14" customWidth="1" min="12" max="12"/>
    <col width="20" customWidth="1" min="13" max="13"/>
    <col width="50" customWidth="1" min="14" max="14"/>
  </cols>
  <sheetData>
    <row r="1" ht="40" customHeight="1">
      <c r="A1" s="1" t="inlineStr">
        <is>
          <t>COMPARATIVO DE BANCOS SUECOS: 1 LINHA POR BANCO COM TAXAS POR COLUNAS</t>
        </is>
      </c>
    </row>
    <row r="3" ht="36" customHeight="1">
      <c r="A3" s="28" t="inlineStr">
        <is>
          <t>Banco</t>
        </is>
      </c>
      <c r="B3" s="28" t="inlineStr">
        <is>
          <t>Link de Aplicação (Flytta Bolån)</t>
        </is>
      </c>
      <c r="C3" s="28" t="inlineStr">
        <is>
          <t>Análise de Crédito</t>
        </is>
      </c>
      <c r="D3" s="28" t="inlineStr">
        <is>
          <t>Taxa Variável 3M (%)</t>
        </is>
      </c>
      <c r="E3" s="28" t="inlineStr">
        <is>
          <t>Prestação 3M Bruta (kr)</t>
        </is>
      </c>
      <c r="F3" s="28" t="inlineStr">
        <is>
          <t>Taxa Fixa 1 Ano (%)</t>
        </is>
      </c>
      <c r="G3" s="28" t="inlineStr">
        <is>
          <t>Prestação 1A Bruta (kr)</t>
        </is>
      </c>
      <c r="H3" s="28" t="inlineStr">
        <is>
          <t>Taxa Fixa 2 Anos (%)</t>
        </is>
      </c>
      <c r="I3" s="28" t="inlineStr">
        <is>
          <t>Prestação 2A Bruta (kr)</t>
        </is>
      </c>
      <c r="J3" s="28" t="inlineStr">
        <is>
          <t>Canal da Oferta</t>
        </is>
      </c>
      <c r="K3" s="28" t="inlineStr">
        <is>
          <t>Status da Proposta</t>
        </is>
      </c>
      <c r="L3" s="28" t="inlineStr">
        <is>
          <t>Data da Oferta</t>
        </is>
      </c>
      <c r="M3" s="28" t="inlineStr">
        <is>
          <t>Contato / Gerente</t>
        </is>
      </c>
      <c r="N3" s="28" t="inlineStr">
        <is>
          <t>Observações &amp; Anotações do Casal</t>
        </is>
      </c>
    </row>
    <row r="4">
      <c r="A4" s="14" t="inlineStr">
        <is>
          <t>SEB</t>
        </is>
      </c>
      <c r="B4" s="29" t="inlineStr">
        <is>
          <t>https://seb.se/privat/bolan</t>
        </is>
      </c>
      <c r="C4" s="30" t="inlineStr">
        <is>
          <t>Em Análise</t>
        </is>
      </c>
      <c r="D4" s="11" t="n">
        <v>0.026</v>
      </c>
      <c r="E4" s="4">
        <f>IF(OR(D4="", ISBLANK(D4)), "-", ('Simulador Dinâmico'!$C$5*D4/12)+'Simulador Dinâmico'!$C$6)</f>
        <v/>
      </c>
      <c r="F4" s="11" t="n">
        <v>0.0308</v>
      </c>
      <c r="G4" s="4">
        <f>IF(OR(F4="", ISBLANK(F4)), "-", ('Simulador Dinâmico'!$C$5*F4/12)+'Simulador Dinâmico'!$C$6)</f>
        <v/>
      </c>
      <c r="H4" s="11" t="inlineStr"/>
      <c r="I4" s="4">
        <f>IF(OR(H4="", ISBLANK(H4)), "-", ('Simulador Dinâmico'!$C$5*H4/12)+'Simulador Dinâmico'!$C$6)</f>
        <v/>
      </c>
      <c r="J4" s="31" t="inlineStr">
        <is>
          <t>📱 App SEB</t>
        </is>
      </c>
      <c r="K4" s="31" t="inlineStr">
        <is>
          <t>Em Análise</t>
        </is>
      </c>
      <c r="L4" s="31" t="inlineStr">
        <is>
          <t>2026-10-31</t>
        </is>
      </c>
      <c r="M4" s="32" t="inlineStr">
        <is>
          <t>App SEB</t>
        </is>
      </c>
      <c r="N4" s="32" t="inlineStr">
        <is>
          <t>Proposta de 2,60% no variável e 3,08% em 1 ano feita pelo App. Estamos à espera da proposta formal por e-mail/mensagens do app.</t>
        </is>
      </c>
    </row>
    <row r="5">
      <c r="A5" s="33" t="inlineStr">
        <is>
          <t>Nordea (Banco Atual)</t>
        </is>
      </c>
      <c r="B5" s="29" t="inlineStr">
        <is>
          <t>https://www.nordea.se/privat/produkter/bolan/flytta-bolan-till-oss.html</t>
        </is>
      </c>
      <c r="C5" s="34" t="inlineStr">
        <is>
          <t>Aprovada</t>
        </is>
      </c>
      <c r="D5" s="11" t="n">
        <v>0.0279</v>
      </c>
      <c r="E5" s="4">
        <f>IF(OR(D5="", ISBLANK(D5)), "-", ('Simulador Dinâmico'!$C$5*D5/12)+'Simulador Dinâmico'!$C$6)</f>
        <v/>
      </c>
      <c r="F5" s="11" t="n">
        <v>0.0349</v>
      </c>
      <c r="G5" s="4">
        <f>IF(OR(F5="", ISBLANK(F5)), "-", ('Simulador Dinâmico'!$C$5*F5/12)+'Simulador Dinâmico'!$C$6)</f>
        <v/>
      </c>
      <c r="H5" s="11" t="n">
        <v>0.0369</v>
      </c>
      <c r="I5" s="4">
        <f>IF(OR(H5="", ISBLANK(H5)), "-", ('Simulador Dinâmico'!$C$5*H5/12)+'Simulador Dinâmico'!$C$6)</f>
        <v/>
      </c>
      <c r="J5" s="31" t="inlineStr">
        <is>
          <t>📱 App / Netbank</t>
        </is>
      </c>
      <c r="K5" s="31" t="inlineStr">
        <is>
          <t>Em Análise</t>
        </is>
      </c>
      <c r="L5" s="31" t="inlineStr">
        <is>
          <t>2026-10-29</t>
        </is>
      </c>
      <c r="M5" s="32" t="inlineStr">
        <is>
          <t>Balen Taha (Chat)</t>
        </is>
      </c>
      <c r="N5" s="32" t="inlineStr">
        <is>
          <t>Proposta enviada: 2,79% rörlig, 3,49% 1A, 3,69% 2A. Em análise para contraproposta com base na taxa do SEB (2,60% / 3,08%).</t>
        </is>
      </c>
    </row>
    <row r="6">
      <c r="A6" s="35" t="inlineStr">
        <is>
          <t>Landshypotek Bank</t>
        </is>
      </c>
      <c r="B6" s="29" t="inlineStr">
        <is>
          <t>https://www.landshypotek.se/lana-till-bostad/flytta-bolan/</t>
        </is>
      </c>
      <c r="C6" s="30" t="inlineStr">
        <is>
          <t>Em Análise</t>
        </is>
      </c>
      <c r="D6" s="11" t="inlineStr"/>
      <c r="E6" s="4">
        <f>IF(OR(D6="", ISBLANK(D6)), "-", ('Simulador Dinâmico'!$C$5*D6/12)+'Simulador Dinâmico'!$C$6)</f>
        <v/>
      </c>
      <c r="F6" s="11" t="inlineStr"/>
      <c r="G6" s="4">
        <f>IF(OR(F6="", ISBLANK(F6)), "-", ('Simulador Dinâmico'!$C$5*F6/12)+'Simulador Dinâmico'!$C$6)</f>
        <v/>
      </c>
      <c r="H6" s="11" t="inlineStr"/>
      <c r="I6" s="4">
        <f>IF(OR(H6="", ISBLANK(H6)), "-", ('Simulador Dinâmico'!$C$5*H6/12)+'Simulador Dinâmico'!$C$6)</f>
        <v/>
      </c>
      <c r="J6" s="31" t="inlineStr">
        <is>
          <t>—</t>
        </is>
      </c>
      <c r="K6" s="31" t="inlineStr">
        <is>
          <t>Em Análise</t>
        </is>
      </c>
      <c r="L6" s="31" t="inlineStr"/>
      <c r="M6" s="32" t="inlineStr">
        <is>
          <t>Kundservice Bolån</t>
        </is>
      </c>
      <c r="N6" s="32" t="inlineStr">
        <is>
          <t>Snittränta histórica de 2,59%. Não exige mudança de conta-salário. Preencher quando fizerem a aplicação.</t>
        </is>
      </c>
    </row>
    <row r="7">
      <c r="A7" s="35" t="inlineStr">
        <is>
          <t>SBAB</t>
        </is>
      </c>
      <c r="B7" s="29" t="inlineStr">
        <is>
          <t>https://www.sbab.se/1/privat/lana/bolan/flytta_bolan.html</t>
        </is>
      </c>
      <c r="C7" s="30" t="inlineStr">
        <is>
          <t>Em Análise</t>
        </is>
      </c>
      <c r="D7" s="11" t="inlineStr"/>
      <c r="E7" s="4">
        <f>IF(OR(D7="", ISBLANK(D7)), "-", ('Simulador Dinâmico'!$C$5*D7/12)+'Simulador Dinâmico'!$C$6)</f>
        <v/>
      </c>
      <c r="F7" s="11" t="inlineStr"/>
      <c r="G7" s="4">
        <f>IF(OR(F7="", ISBLANK(F7)), "-", ('Simulador Dinâmico'!$C$5*F7/12)+'Simulador Dinâmico'!$C$6)</f>
        <v/>
      </c>
      <c r="H7" s="11" t="inlineStr"/>
      <c r="I7" s="4">
        <f>IF(OR(H7="", ISBLANK(H7)), "-", ('Simulador Dinâmico'!$C$5*H7/12)+'Simulador Dinâmico'!$C$6)</f>
        <v/>
      </c>
      <c r="J7" s="31" t="inlineStr">
        <is>
          <t>—</t>
        </is>
      </c>
      <c r="K7" s="31" t="inlineStr">
        <is>
          <t>Em Análise</t>
        </is>
      </c>
      <c r="L7" s="31" t="inlineStr"/>
      <c r="M7" s="32" t="inlineStr">
        <is>
          <t>Bolånespecialist SBAB</t>
        </is>
      </c>
      <c r="N7" s="32" t="inlineStr">
        <is>
          <t>Sem negociação. Taxas transparentes calculadas no site. Não exige migrar conta corrente.</t>
        </is>
      </c>
    </row>
    <row r="8">
      <c r="A8" s="35" t="inlineStr">
        <is>
          <t>Danske Bank</t>
        </is>
      </c>
      <c r="B8" s="29" t="inlineStr">
        <is>
          <t>https://danskebank.se/privat/produkter/bolan/flytta-bolan</t>
        </is>
      </c>
      <c r="C8" s="30" t="inlineStr">
        <is>
          <t>Em Análise</t>
        </is>
      </c>
      <c r="D8" s="11" t="inlineStr"/>
      <c r="E8" s="4">
        <f>IF(OR(D8="", ISBLANK(D8)), "-", ('Simulador Dinâmico'!$C$5*D8/12)+'Simulador Dinâmico'!$C$6)</f>
        <v/>
      </c>
      <c r="F8" s="11" t="inlineStr"/>
      <c r="G8" s="4">
        <f>IF(OR(F8="", ISBLANK(F8)), "-", ('Simulador Dinâmico'!$C$5*F8/12)+'Simulador Dinâmico'!$C$6)</f>
        <v/>
      </c>
      <c r="H8" s="11" t="inlineStr"/>
      <c r="I8" s="4">
        <f>IF(OR(H8="", ISBLANK(H8)), "-", ('Simulador Dinâmico'!$C$5*H8/12)+'Simulador Dinâmico'!$C$6)</f>
        <v/>
      </c>
      <c r="J8" s="31" t="inlineStr">
        <is>
          <t>—</t>
        </is>
      </c>
      <c r="K8" s="31" t="inlineStr">
        <is>
          <t>Em Análise</t>
        </is>
      </c>
      <c r="L8" s="31" t="inlineStr"/>
      <c r="M8" s="32" t="inlineStr">
        <is>
          <t>Danske Bank Bolån</t>
        </is>
      </c>
      <c r="N8" s="32" t="inlineStr">
        <is>
          <t>Descontos diferenciados para filiados a sindicatos suecos (Saco, TCO). Preencher ao aplicar.</t>
        </is>
      </c>
    </row>
    <row r="9">
      <c r="A9" s="35" t="inlineStr">
        <is>
          <t>Skandia</t>
        </is>
      </c>
      <c r="B9" s="29" t="inlineStr">
        <is>
          <t>https://www.skandia.se/lana/bolan/flytta-bolan/</t>
        </is>
      </c>
      <c r="C9" s="30" t="inlineStr">
        <is>
          <t>Em Análise</t>
        </is>
      </c>
      <c r="D9" s="11" t="inlineStr"/>
      <c r="E9" s="4">
        <f>IF(OR(D9="", ISBLANK(D9)), "-", ('Simulador Dinâmico'!$C$5*D9/12)+'Simulador Dinâmico'!$C$6)</f>
        <v/>
      </c>
      <c r="F9" s="11" t="inlineStr"/>
      <c r="G9" s="4">
        <f>IF(OR(F9="", ISBLANK(F9)), "-", ('Simulador Dinâmico'!$C$5*F9/12)+'Simulador Dinâmico'!$C$6)</f>
        <v/>
      </c>
      <c r="H9" s="11" t="inlineStr"/>
      <c r="I9" s="4">
        <f>IF(OR(H9="", ISBLANK(H9)), "-", ('Simulador Dinâmico'!$C$5*H9/12)+'Simulador Dinâmico'!$C$6)</f>
        <v/>
      </c>
      <c r="J9" s="31" t="inlineStr">
        <is>
          <t>—</t>
        </is>
      </c>
      <c r="K9" s="31" t="inlineStr">
        <is>
          <t>Em Análise</t>
        </is>
      </c>
      <c r="L9" s="31" t="inlineStr"/>
      <c r="M9" s="32" t="inlineStr">
        <is>
          <t>Skandia Bolån</t>
        </is>
      </c>
      <c r="N9" s="32" t="inlineStr">
        <is>
          <t>Descontos transparentes por volume de empréstimo e previdência privada.</t>
        </is>
      </c>
    </row>
    <row r="10">
      <c r="A10" s="35" t="inlineStr">
        <is>
          <t>Stabelo</t>
        </is>
      </c>
      <c r="B10" s="29" t="inlineStr">
        <is>
          <t>https://stabelo.se/flytta-bolan/</t>
        </is>
      </c>
      <c r="C10" s="30" t="inlineStr">
        <is>
          <t>Em Análise</t>
        </is>
      </c>
      <c r="D10" s="11" t="inlineStr"/>
      <c r="E10" s="4">
        <f>IF(OR(D10="", ISBLANK(D10)), "-", ('Simulador Dinâmico'!$C$5*D10/12)+'Simulador Dinâmico'!$C$6)</f>
        <v/>
      </c>
      <c r="F10" s="11" t="inlineStr"/>
      <c r="G10" s="4">
        <f>IF(OR(F10="", ISBLANK(F10)), "-", ('Simulador Dinâmico'!$C$5*F10/12)+'Simulador Dinâmico'!$C$6)</f>
        <v/>
      </c>
      <c r="H10" s="11" t="inlineStr"/>
      <c r="I10" s="4">
        <f>IF(OR(H10="", ISBLANK(H10)), "-", ('Simulador Dinâmico'!$C$5*H10/12)+'Simulador Dinâmico'!$C$6)</f>
        <v/>
      </c>
      <c r="J10" s="31" t="inlineStr">
        <is>
          <t>—</t>
        </is>
      </c>
      <c r="K10" s="31" t="inlineStr">
        <is>
          <t>Em Análise</t>
        </is>
      </c>
      <c r="L10" s="31" t="inlineStr"/>
      <c r="M10" s="32" t="inlineStr">
        <is>
          <t>Suporte Stabelo</t>
        </is>
      </c>
      <c r="N10" s="32" t="inlineStr">
        <is>
          <t>Digital com BankID. Desconto automático por LTV. Preencher quando simular.</t>
        </is>
      </c>
    </row>
    <row r="11">
      <c r="A11" s="35" t="inlineStr">
        <is>
          <t>Ikano Bank</t>
        </is>
      </c>
      <c r="B11" s="29" t="inlineStr">
        <is>
          <t>https://ikanobank.se/bolan/flytta-bolan</t>
        </is>
      </c>
      <c r="C11" s="30" t="inlineStr">
        <is>
          <t>Em Análise</t>
        </is>
      </c>
      <c r="D11" s="11" t="inlineStr"/>
      <c r="E11" s="4">
        <f>IF(OR(D11="", ISBLANK(D11)), "-", ('Simulador Dinâmico'!$C$5*D11/12)+'Simulador Dinâmico'!$C$6)</f>
        <v/>
      </c>
      <c r="F11" s="11" t="inlineStr"/>
      <c r="G11" s="4">
        <f>IF(OR(F11="", ISBLANK(F11)), "-", ('Simulador Dinâmico'!$C$5*F11/12)+'Simulador Dinâmico'!$C$6)</f>
        <v/>
      </c>
      <c r="H11" s="11" t="inlineStr"/>
      <c r="I11" s="4">
        <f>IF(OR(H11="", ISBLANK(H11)), "-", ('Simulador Dinâmico'!$C$5*H11/12)+'Simulador Dinâmico'!$C$6)</f>
        <v/>
      </c>
      <c r="J11" s="31" t="inlineStr">
        <is>
          <t>—</t>
        </is>
      </c>
      <c r="K11" s="31" t="inlineStr">
        <is>
          <t>Em Análise</t>
        </is>
      </c>
      <c r="L11" s="31" t="inlineStr"/>
      <c r="M11" s="32" t="inlineStr">
        <is>
          <t>Ikano Kundservice</t>
        </is>
      </c>
      <c r="N11" s="32" t="inlineStr">
        <is>
          <t>Desconto extra permanente para membros do IKEA Family.</t>
        </is>
      </c>
    </row>
    <row r="12">
      <c r="A12" s="35" t="inlineStr">
        <is>
          <t>Länsförsäkringar</t>
        </is>
      </c>
      <c r="B12" s="29" t="inlineStr">
        <is>
          <t>https://www.lansforsakringar.se/stockholm/privat/bank/bolan/flytta-bolan/</t>
        </is>
      </c>
      <c r="C12" s="30" t="inlineStr">
        <is>
          <t>Em Análise</t>
        </is>
      </c>
      <c r="D12" s="11" t="inlineStr"/>
      <c r="E12" s="4">
        <f>IF(OR(D12="", ISBLANK(D12)), "-", ('Simulador Dinâmico'!$C$5*D12/12)+'Simulador Dinâmico'!$C$6)</f>
        <v/>
      </c>
      <c r="F12" s="11" t="inlineStr"/>
      <c r="G12" s="4">
        <f>IF(OR(F12="", ISBLANK(F12)), "-", ('Simulador Dinâmico'!$C$5*F12/12)+'Simulador Dinâmico'!$C$6)</f>
        <v/>
      </c>
      <c r="H12" s="11" t="inlineStr"/>
      <c r="I12" s="4">
        <f>IF(OR(H12="", ISBLANK(H12)), "-", ('Simulador Dinâmico'!$C$5*H12/12)+'Simulador Dinâmico'!$C$6)</f>
        <v/>
      </c>
      <c r="J12" s="31" t="inlineStr">
        <is>
          <t>—</t>
        </is>
      </c>
      <c r="K12" s="31" t="inlineStr">
        <is>
          <t>Em Análise</t>
        </is>
      </c>
      <c r="L12" s="31" t="inlineStr"/>
      <c r="M12" s="32" t="inlineStr">
        <is>
          <t>Gerente LF Stockholm</t>
        </is>
      </c>
      <c r="N12" s="32" t="inlineStr">
        <is>
          <t>Negociável com descontos extras caso contratem seguros.</t>
        </is>
      </c>
    </row>
    <row r="13">
      <c r="A13" s="35" t="inlineStr">
        <is>
          <t>Swedbank</t>
        </is>
      </c>
      <c r="B13" s="29" t="inlineStr">
        <is>
          <t>https://www.swedbank.se/privat/boende-och-bolan/flytta-ditt-bolan-till-oss.html</t>
        </is>
      </c>
      <c r="C13" s="30" t="inlineStr">
        <is>
          <t>Em Análise</t>
        </is>
      </c>
      <c r="D13" s="11" t="inlineStr"/>
      <c r="E13" s="4">
        <f>IF(OR(D13="", ISBLANK(D13)), "-", ('Simulador Dinâmico'!$C$5*D13/12)+'Simulador Dinâmico'!$C$6)</f>
        <v/>
      </c>
      <c r="F13" s="11" t="inlineStr"/>
      <c r="G13" s="4">
        <f>IF(OR(F13="", ISBLANK(F13)), "-", ('Simulador Dinâmico'!$C$5*F13/12)+'Simulador Dinâmico'!$C$6)</f>
        <v/>
      </c>
      <c r="H13" s="11" t="inlineStr"/>
      <c r="I13" s="4">
        <f>IF(OR(H13="", ISBLANK(H13)), "-", ('Simulador Dinâmico'!$C$5*H13/12)+'Simulador Dinâmico'!$C$6)</f>
        <v/>
      </c>
      <c r="J13" s="31" t="inlineStr">
        <is>
          <t>—</t>
        </is>
      </c>
      <c r="K13" s="31" t="inlineStr">
        <is>
          <t>Em Análise</t>
        </is>
      </c>
      <c r="L13" s="31" t="inlineStr"/>
      <c r="M13" s="32" t="inlineStr">
        <is>
          <t>Gerente Swedbank</t>
        </is>
      </c>
      <c r="N13" s="32" t="inlineStr">
        <is>
          <t>Exige pacote Nyckelkund. Pode cobrir a proposta do SEB se apresentarem a taxa de 2,60%.</t>
        </is>
      </c>
    </row>
    <row r="14">
      <c r="A14" s="35" t="inlineStr">
        <is>
          <t>Handelsbanken</t>
        </is>
      </c>
      <c r="B14" s="29" t="inlineStr">
        <is>
          <t>https://www.handelsbanken.se/sv/privat/bolan/flytta-bolan</t>
        </is>
      </c>
      <c r="C14" s="30" t="inlineStr">
        <is>
          <t>Em Análise</t>
        </is>
      </c>
      <c r="D14" s="11" t="inlineStr"/>
      <c r="E14" s="4">
        <f>IF(OR(D14="", ISBLANK(D14)), "-", ('Simulador Dinâmico'!$C$5*D14/12)+'Simulador Dinâmico'!$C$6)</f>
        <v/>
      </c>
      <c r="F14" s="11" t="inlineStr"/>
      <c r="G14" s="4">
        <f>IF(OR(F14="", ISBLANK(F14)), "-", ('Simulador Dinâmico'!$C$5*F14/12)+'Simulador Dinâmico'!$C$6)</f>
        <v/>
      </c>
      <c r="H14" s="11" t="inlineStr"/>
      <c r="I14" s="4">
        <f>IF(OR(H14="", ISBLANK(H14)), "-", ('Simulador Dinâmico'!$C$5*H14/12)+'Simulador Dinâmico'!$C$6)</f>
        <v/>
      </c>
      <c r="J14" s="31" t="inlineStr">
        <is>
          <t>—</t>
        </is>
      </c>
      <c r="K14" s="31" t="inlineStr">
        <is>
          <t>Em Análise</t>
        </is>
      </c>
      <c r="L14" s="31" t="inlineStr"/>
      <c r="M14" s="32" t="inlineStr">
        <is>
          <t>Gerente Agência Local</t>
        </is>
      </c>
      <c r="N14" s="32" t="inlineStr">
        <is>
          <t>Negociação direta com a agência mais próxima de vocês.</t>
        </is>
      </c>
    </row>
    <row r="15">
      <c r="A15" s="35" t="inlineStr">
        <is>
          <t>ICA Banken</t>
        </is>
      </c>
      <c r="B15" s="29" t="inlineStr">
        <is>
          <t>https://www.icabanken.se/lana/bolan/flytta-bolan/</t>
        </is>
      </c>
      <c r="C15" s="30" t="inlineStr">
        <is>
          <t>Em Análise</t>
        </is>
      </c>
      <c r="D15" s="11" t="inlineStr"/>
      <c r="E15" s="4">
        <f>IF(OR(D15="", ISBLANK(D15)), "-", ('Simulador Dinâmico'!$C$5*D15/12)+'Simulador Dinâmico'!$C$6)</f>
        <v/>
      </c>
      <c r="F15" s="11" t="inlineStr"/>
      <c r="G15" s="4">
        <f>IF(OR(F15="", ISBLANK(F15)), "-", ('Simulador Dinâmico'!$C$5*F15/12)+'Simulador Dinâmico'!$C$6)</f>
        <v/>
      </c>
      <c r="H15" s="11" t="inlineStr"/>
      <c r="I15" s="4">
        <f>IF(OR(H15="", ISBLANK(H15)), "-", ('Simulador Dinâmico'!$C$5*H15/12)+'Simulador Dinâmico'!$C$6)</f>
        <v/>
      </c>
      <c r="J15" s="31" t="inlineStr">
        <is>
          <t>—</t>
        </is>
      </c>
      <c r="K15" s="31" t="inlineStr">
        <is>
          <t>Em Análise</t>
        </is>
      </c>
      <c r="L15" s="31" t="inlineStr"/>
      <c r="M15" s="32" t="inlineStr">
        <is>
          <t>ICA Kundservice</t>
        </is>
      </c>
      <c r="N15" s="32" t="inlineStr">
        <is>
          <t>Bônus em dobro no supermercado ICA para quem tem bolån.</t>
        </is>
      </c>
    </row>
    <row r="16">
      <c r="A16" s="35" t="inlineStr">
        <is>
          <t>Hypoteket</t>
        </is>
      </c>
      <c r="B16" s="29" t="inlineStr">
        <is>
          <t>https://hypoteket.com/ansok</t>
        </is>
      </c>
      <c r="C16" s="30" t="inlineStr">
        <is>
          <t>Em Análise</t>
        </is>
      </c>
      <c r="D16" s="11" t="inlineStr"/>
      <c r="E16" s="4">
        <f>IF(OR(D16="", ISBLANK(D16)), "-", ('Simulador Dinâmico'!$C$5*D16/12)+'Simulador Dinâmico'!$C$6)</f>
        <v/>
      </c>
      <c r="F16" s="11" t="inlineStr"/>
      <c r="G16" s="4">
        <f>IF(OR(F16="", ISBLANK(F16)), "-", ('Simulador Dinâmico'!$C$5*F16/12)+'Simulador Dinâmico'!$C$6)</f>
        <v/>
      </c>
      <c r="H16" s="11" t="inlineStr"/>
      <c r="I16" s="4">
        <f>IF(OR(H16="", ISBLANK(H16)), "-", ('Simulador Dinâmico'!$C$5*H16/12)+'Simulador Dinâmico'!$C$6)</f>
        <v/>
      </c>
      <c r="J16" s="31" t="inlineStr">
        <is>
          <t>—</t>
        </is>
      </c>
      <c r="K16" s="31" t="inlineStr">
        <is>
          <t>Em Análise</t>
        </is>
      </c>
      <c r="L16" s="31" t="inlineStr"/>
      <c r="M16" s="32" t="inlineStr">
        <is>
          <t>Bolånespecialist</t>
        </is>
      </c>
      <c r="N16" s="32" t="inlineStr">
        <is>
          <t>Processo 100% digital com BankID. Cuidam de toda a transferência eletrônica.</t>
        </is>
      </c>
    </row>
    <row r="17">
      <c r="A17" s="35" t="inlineStr">
        <is>
          <t>Avanza Bolån</t>
        </is>
      </c>
      <c r="B17" s="29" t="inlineStr">
        <is>
          <t>https://www.avanza.se/lana/bolan.html</t>
        </is>
      </c>
      <c r="C17" s="30" t="inlineStr">
        <is>
          <t>Em Análise</t>
        </is>
      </c>
      <c r="D17" s="11" t="inlineStr"/>
      <c r="E17" s="4">
        <f>IF(OR(D17="", ISBLANK(D17)), "-", ('Simulador Dinâmico'!$C$5*D17/12)+'Simulador Dinâmico'!$C$6)</f>
        <v/>
      </c>
      <c r="F17" s="11" t="inlineStr"/>
      <c r="G17" s="4">
        <f>IF(OR(F17="", ISBLANK(F17)), "-", ('Simulador Dinâmico'!$C$5*F17/12)+'Simulador Dinâmico'!$C$6)</f>
        <v/>
      </c>
      <c r="H17" s="11" t="inlineStr"/>
      <c r="I17" s="4">
        <f>IF(OR(H17="", ISBLANK(H17)), "-", ('Simulador Dinâmico'!$C$5*H17/12)+'Simulador Dinâmico'!$C$6)</f>
        <v/>
      </c>
      <c r="J17" s="31" t="inlineStr">
        <is>
          <t>—</t>
        </is>
      </c>
      <c r="K17" s="31" t="inlineStr">
        <is>
          <t>Em Análise</t>
        </is>
      </c>
      <c r="L17" s="31" t="inlineStr"/>
      <c r="M17" s="32" t="inlineStr">
        <is>
          <t>Avanza Bolån</t>
        </is>
      </c>
      <c r="N17" s="32" t="inlineStr">
        <is>
          <t>Distribui empréstimos de Landshypotek e Stabelo com as menores taxas do mercado.</t>
        </is>
      </c>
    </row>
  </sheetData>
  <mergeCells count="1">
    <mergeCell ref="A1:N1"/>
  </mergeCells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B7" r:id="rId4"/>
    <hyperlink xmlns:r="http://schemas.openxmlformats.org/officeDocument/2006/relationships" ref="B8" r:id="rId5"/>
    <hyperlink xmlns:r="http://schemas.openxmlformats.org/officeDocument/2006/relationships" ref="B9" r:id="rId6"/>
    <hyperlink xmlns:r="http://schemas.openxmlformats.org/officeDocument/2006/relationships" ref="B10" r:id="rId7"/>
    <hyperlink xmlns:r="http://schemas.openxmlformats.org/officeDocument/2006/relationships" ref="B11" r:id="rId8"/>
    <hyperlink xmlns:r="http://schemas.openxmlformats.org/officeDocument/2006/relationships" ref="B12" r:id="rId9"/>
    <hyperlink xmlns:r="http://schemas.openxmlformats.org/officeDocument/2006/relationships" ref="B13" r:id="rId10"/>
    <hyperlink xmlns:r="http://schemas.openxmlformats.org/officeDocument/2006/relationships" ref="B14" r:id="rId11"/>
    <hyperlink xmlns:r="http://schemas.openxmlformats.org/officeDocument/2006/relationships" ref="B15" r:id="rId12"/>
    <hyperlink xmlns:r="http://schemas.openxmlformats.org/officeDocument/2006/relationships" ref="B16" r:id="rId13"/>
    <hyperlink xmlns:r="http://schemas.openxmlformats.org/officeDocument/2006/relationships" ref="B17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2026-10-31T13:53:55Z</dcterms:created>
  <dcterms:modified xsi:type="dcterms:W3CDTF">2026-10-31T13:53:55Z</dcterms:modified>
</cp:coreProperties>
</file>